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смета " sheetId="1" r:id="rId1"/>
    <sheet name="зплата" sheetId="2" r:id="rId2"/>
    <sheet name="ремонт дорог(2)" sheetId="3" r:id="rId3"/>
    <sheet name="ремонт дорог " sheetId="4" r:id="rId4"/>
  </sheets>
  <definedNames/>
  <calcPr fullCalcOnLoad="1"/>
</workbook>
</file>

<file path=xl/comments1.xml><?xml version="1.0" encoding="utf-8"?>
<comments xmlns="http://schemas.openxmlformats.org/spreadsheetml/2006/main">
  <authors>
    <author>Света</author>
  </authors>
  <commentList>
    <comment ref="F21" authorId="0">
      <text>
        <r>
          <rPr>
            <b/>
            <sz val="8"/>
            <rFont val="Tahoma"/>
            <family val="2"/>
          </rPr>
          <t>Света:</t>
        </r>
        <r>
          <rPr>
            <sz val="8"/>
            <rFont val="Tahoma"/>
            <family val="2"/>
          </rPr>
          <t xml:space="preserve">
разница за счет увеличения взноса на 50 руб.
</t>
        </r>
      </text>
    </comment>
  </commentList>
</comments>
</file>

<file path=xl/sharedStrings.xml><?xml version="1.0" encoding="utf-8"?>
<sst xmlns="http://schemas.openxmlformats.org/spreadsheetml/2006/main" count="96" uniqueCount="76">
  <si>
    <t>Раздел 1. Членские взносы, вступительные взносы</t>
  </si>
  <si>
    <t>Итого доходов по разделу 1: __________________________________</t>
  </si>
  <si>
    <t>и территории</t>
  </si>
  <si>
    <t>Итого доходов по разделу 2: ________________________________________</t>
  </si>
  <si>
    <t>Раздел 4. Расходы по хозяйственной деятельности</t>
  </si>
  <si>
    <t>Радел 5. Целевые расходы на содержание инфраструктуры</t>
  </si>
  <si>
    <t xml:space="preserve">Итого расходов по разделу 5: </t>
  </si>
  <si>
    <t xml:space="preserve">Итого расходов по разделу 4: </t>
  </si>
  <si>
    <t>в м-ц</t>
  </si>
  <si>
    <t>з/плата всего, с т.ч.</t>
  </si>
  <si>
    <t>председатель</t>
  </si>
  <si>
    <t>бухгалтер</t>
  </si>
  <si>
    <t>Страховые взносы</t>
  </si>
  <si>
    <t>Итого</t>
  </si>
  <si>
    <t>Формирование эксплуатационного фонда (расходы СНТ)</t>
  </si>
  <si>
    <t>Фонд оплаты труда СНТ</t>
  </si>
  <si>
    <t>Приложение к смете 1</t>
  </si>
  <si>
    <t>компенсация за использование личного автомобиля</t>
  </si>
  <si>
    <t>з/плата за год</t>
  </si>
  <si>
    <t>компенсация за год</t>
  </si>
  <si>
    <t>ВСЕГО поступлений (сумма разделов 1,2): _______________________________</t>
  </si>
  <si>
    <t>Всего расходов</t>
  </si>
  <si>
    <t>уборщик территории по трудовому договору работа 1 раз в неделю в весенне-осенний период 9 м-цев*4=36 недель, 1 раз в месяц в зимний период 3 м-ца*4=12 недель. Итого период работы в году 48 недель</t>
  </si>
  <si>
    <t>Потребность в ремонте дорог СНТ "Лесное"</t>
  </si>
  <si>
    <t>ул. Лесная</t>
  </si>
  <si>
    <t>пер. Лесной</t>
  </si>
  <si>
    <t>пер. Болотный</t>
  </si>
  <si>
    <t>ул. Центральная</t>
  </si>
  <si>
    <t>пер. Грушевый</t>
  </si>
  <si>
    <t>ул. Садовая</t>
  </si>
  <si>
    <t>пер. Садовый</t>
  </si>
  <si>
    <t>пер. Земляничный</t>
  </si>
  <si>
    <t>Дубки</t>
  </si>
  <si>
    <t>пер. Зеленый</t>
  </si>
  <si>
    <t>пер. Солнечный</t>
  </si>
  <si>
    <t>пер. Яблочный</t>
  </si>
  <si>
    <t>кол-во машин</t>
  </si>
  <si>
    <t>цена за одну машину щебня</t>
  </si>
  <si>
    <t>стоимость работ по расчистке</t>
  </si>
  <si>
    <t>стоимость подсыпки</t>
  </si>
  <si>
    <t>Итого в м-ц</t>
  </si>
  <si>
    <t>Администратор сайта</t>
  </si>
  <si>
    <t>уборщик территории по трудовому договору работа 1 раз в 4 недели в весенне-осенний период 9 м-цев*4=36 недель, 1 раз в месяц в зимний период</t>
  </si>
  <si>
    <t>1 вариант</t>
  </si>
  <si>
    <t>2 вариант</t>
  </si>
  <si>
    <t xml:space="preserve">Приходно-расходная смета СНТ «Лесное» на 2022 год </t>
  </si>
  <si>
    <t>асфальтная крошка 500 руб. за тонну, для расчета транспортное средство 30 тонн</t>
  </si>
  <si>
    <t>500*30=</t>
  </si>
  <si>
    <t>Разница между доходами и расходами +профицит/ - дефицит</t>
  </si>
  <si>
    <t xml:space="preserve">2. Долги по членским взносам за прошлые периоды (на 01.01.2022)/ - 40% неуплаты </t>
  </si>
  <si>
    <t>Раздел 2. Целевые поступления на содержание инфраструктуры и территории</t>
  </si>
  <si>
    <t xml:space="preserve">1. Остаток средств на 01.01.2022 г. </t>
  </si>
  <si>
    <t>3. Долг по дополнительному взносу на капитальный ремонт дорог (2000 руб.) за 2019 г. на 01.01.2022 г./ - 60% неуплаты</t>
  </si>
  <si>
    <t>4. Членские взносы за 2022 г. 400 руб.</t>
  </si>
  <si>
    <t>5. долг плата потребленную эл/энергию</t>
  </si>
  <si>
    <t xml:space="preserve">6. Прочие доходы ( % за просрочку уплаты взносов)/ - 80% неуплаты  </t>
  </si>
  <si>
    <t>7. Долги за прошлые периоды (3 года) по оплате за пользование объектами инфраструктуры/ - 40% неуплаты</t>
  </si>
  <si>
    <t>8. Плата за пользование объектами  инфраструктуры  индивидуальными садоводами СНТ на 2022 г.</t>
  </si>
  <si>
    <t xml:space="preserve">9. Прочие доходы (в т.ч. возврат от Коклюхиной и взыскание по выигранным искам, возмещение судебных расходов, госпошлины) </t>
  </si>
  <si>
    <t>1. Фонд оплаты по трудовым договорам работников (т.ч. проезд), с учетом страховых взносов</t>
  </si>
  <si>
    <t>2. Компенсация за использование личного автомобиля и иного имущества</t>
  </si>
  <si>
    <t xml:space="preserve">3. Оплата по гражданско-правовым договорам( в том числе юридические услуги) </t>
  </si>
  <si>
    <t>5. Банковские расходы (комиссия по электронным платежам)</t>
  </si>
  <si>
    <t>6. Налог на землю</t>
  </si>
  <si>
    <t>7. Налог по УСН</t>
  </si>
  <si>
    <t xml:space="preserve">8. Резервный фонд на непредвиденные расходы (в т.ч. штрафы, пени, судебные издержки, др.) </t>
  </si>
  <si>
    <t>10. Вывоз мусора 4,2 куб. м*3(контейнера)*523,37 руб.</t>
  </si>
  <si>
    <t>11. Расходы на содержание имущества (расходы по содержанию сторожки: электроэнергия 240 Квт, тариф 4-53 руб., расходы по транспортировке эл/энергии с учетом фактических потерь 3,6%.)</t>
  </si>
  <si>
    <t xml:space="preserve">12. Уборка территории </t>
  </si>
  <si>
    <t>фактическое исполнение сметы</t>
  </si>
  <si>
    <t>Отклонения + экономия,-перерасход</t>
  </si>
  <si>
    <t>По смете</t>
  </si>
  <si>
    <t>Начислено по бух. Учету</t>
  </si>
  <si>
    <t xml:space="preserve">4. Организационные расходы (канцелярские, связь, программное обеспечение, содержание сайта,проведение собраний) </t>
  </si>
  <si>
    <t>9. Ремонт и содержание дорог, в т.ч. (дренажная система получение ТУ)</t>
  </si>
  <si>
    <t>остаток денежных средств на 16.12.2022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</si>
</sst>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419]mmmm\ yyyy;@"/>
    <numFmt numFmtId="178" formatCode="0.000"/>
    <numFmt numFmtId="179" formatCode="0.0%"/>
    <numFmt numFmtId="180" formatCode="0.00000"/>
    <numFmt numFmtId="181" formatCode="0.0000"/>
    <numFmt numFmtId="18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 wrapText="1"/>
      <protection/>
    </xf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8" fillId="0" borderId="0" xfId="0" applyNumberFormat="1" applyFont="1" applyAlignment="1">
      <alignment/>
    </xf>
    <xf numFmtId="4" fontId="2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4" fontId="2" fillId="33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21">
      <selection activeCell="D47" sqref="D47"/>
    </sheetView>
  </sheetViews>
  <sheetFormatPr defaultColWidth="9.140625" defaultRowHeight="15"/>
  <cols>
    <col min="1" max="1" width="73.7109375" style="1" customWidth="1"/>
    <col min="2" max="2" width="13.28125" style="25" customWidth="1"/>
    <col min="3" max="3" width="15.57421875" style="23" customWidth="1"/>
    <col min="4" max="4" width="14.7109375" style="24" customWidth="1"/>
    <col min="5" max="5" width="0" style="25" hidden="1" customWidth="1"/>
    <col min="6" max="6" width="15.57421875" style="26" customWidth="1"/>
    <col min="7" max="7" width="9.00390625" style="0" bestFit="1" customWidth="1"/>
  </cols>
  <sheetData>
    <row r="1" spans="1:6" ht="15.75">
      <c r="A1" s="43" t="s">
        <v>45</v>
      </c>
      <c r="B1" s="44"/>
      <c r="C1" s="44"/>
      <c r="D1" s="44"/>
      <c r="E1" s="44"/>
      <c r="F1" s="45"/>
    </row>
    <row r="2" spans="1:6" ht="63">
      <c r="A2" s="15"/>
      <c r="B2" s="27" t="s">
        <v>71</v>
      </c>
      <c r="C2" s="28" t="s">
        <v>72</v>
      </c>
      <c r="D2" s="27" t="s">
        <v>69</v>
      </c>
      <c r="E2" s="29"/>
      <c r="F2" s="28" t="s">
        <v>70</v>
      </c>
    </row>
    <row r="3" spans="1:6" ht="15.75">
      <c r="A3" s="15" t="s">
        <v>0</v>
      </c>
      <c r="B3" s="30"/>
      <c r="C3" s="28"/>
      <c r="D3" s="32"/>
      <c r="E3" s="29"/>
      <c r="F3" s="28"/>
    </row>
    <row r="4" spans="1:6" ht="15.75">
      <c r="A4" s="15" t="s">
        <v>51</v>
      </c>
      <c r="B4" s="30">
        <v>19908.75</v>
      </c>
      <c r="C4" s="30"/>
      <c r="D4" s="30">
        <v>19908.75</v>
      </c>
      <c r="E4" s="29"/>
      <c r="F4" s="34">
        <f>SUM(B4-D4)</f>
        <v>0</v>
      </c>
    </row>
    <row r="5" spans="1:6" ht="31.5">
      <c r="A5" s="17" t="s">
        <v>49</v>
      </c>
      <c r="B5" s="31">
        <v>84189.972</v>
      </c>
      <c r="C5" s="31">
        <v>129461.3</v>
      </c>
      <c r="D5" s="42"/>
      <c r="E5" s="29"/>
      <c r="F5" s="33"/>
    </row>
    <row r="6" spans="1:6" ht="47.25">
      <c r="A6" s="17" t="s">
        <v>52</v>
      </c>
      <c r="B6" s="31">
        <v>35363.8</v>
      </c>
      <c r="C6" s="31">
        <v>88409.5</v>
      </c>
      <c r="D6" s="30">
        <v>26301.66</v>
      </c>
      <c r="E6" s="29"/>
      <c r="F6" s="33">
        <f>SUM(B6-D6)</f>
        <v>9062.140000000003</v>
      </c>
    </row>
    <row r="7" spans="1:6" ht="15.75">
      <c r="A7" s="15" t="s">
        <v>53</v>
      </c>
      <c r="B7" s="31">
        <v>238623.224</v>
      </c>
      <c r="C7" s="31">
        <v>331608.31</v>
      </c>
      <c r="D7" s="30">
        <f>319901.19-38009.58-34165.98</f>
        <v>247725.62999999998</v>
      </c>
      <c r="E7" s="29"/>
      <c r="F7" s="32">
        <f>SUM(B5+B7-D7)</f>
        <v>75087.56600000002</v>
      </c>
    </row>
    <row r="8" spans="1:6" ht="15.75">
      <c r="A8" s="15" t="s">
        <v>54</v>
      </c>
      <c r="B8" s="31">
        <v>6410</v>
      </c>
      <c r="C8" s="31"/>
      <c r="D8" s="30"/>
      <c r="E8" s="32"/>
      <c r="F8" s="32">
        <f>SUM(B8-D8)</f>
        <v>6410</v>
      </c>
    </row>
    <row r="9" spans="1:6" ht="15.75" customHeight="1">
      <c r="A9" s="15" t="s">
        <v>55</v>
      </c>
      <c r="B9" s="31">
        <v>20981.979999999996</v>
      </c>
      <c r="C9" s="31">
        <v>104841.94</v>
      </c>
      <c r="D9" s="30">
        <v>20649.47</v>
      </c>
      <c r="E9" s="29"/>
      <c r="F9" s="32">
        <f>SUM(B9-D9)</f>
        <v>332.50999999999476</v>
      </c>
    </row>
    <row r="10" spans="1:6" ht="15.75">
      <c r="A10" s="15"/>
      <c r="B10" s="31"/>
      <c r="C10" s="31"/>
      <c r="D10" s="32"/>
      <c r="E10" s="29"/>
      <c r="F10" s="33"/>
    </row>
    <row r="11" spans="1:6" ht="15.75">
      <c r="A11" s="15"/>
      <c r="B11" s="31"/>
      <c r="C11" s="31"/>
      <c r="D11" s="32"/>
      <c r="E11" s="29"/>
      <c r="F11" s="33"/>
    </row>
    <row r="12" spans="1:6" s="10" customFormat="1" ht="15.75">
      <c r="A12" s="18" t="s">
        <v>1</v>
      </c>
      <c r="B12" s="35">
        <v>405477.72599999997</v>
      </c>
      <c r="C12" s="35">
        <f>SUM(C4:C9)</f>
        <v>654321.05</v>
      </c>
      <c r="D12" s="35">
        <f>SUM(D4:D9)</f>
        <v>314585.51</v>
      </c>
      <c r="E12" s="35">
        <f>SUM(E4:E9)</f>
        <v>0</v>
      </c>
      <c r="F12" s="35">
        <f>SUM(F4:F9)</f>
        <v>90892.21600000001</v>
      </c>
    </row>
    <row r="13" spans="1:6" ht="15.75">
      <c r="A13" s="15"/>
      <c r="B13" s="30"/>
      <c r="C13" s="31"/>
      <c r="D13" s="32"/>
      <c r="E13" s="29"/>
      <c r="F13" s="33"/>
    </row>
    <row r="14" spans="1:6" ht="15.75">
      <c r="A14" s="15" t="s">
        <v>50</v>
      </c>
      <c r="B14" s="30"/>
      <c r="C14" s="31"/>
      <c r="D14" s="32"/>
      <c r="E14" s="29"/>
      <c r="F14" s="33"/>
    </row>
    <row r="15" spans="1:6" ht="31.5">
      <c r="A15" s="17" t="s">
        <v>56</v>
      </c>
      <c r="B15" s="31">
        <v>153664.34999999998</v>
      </c>
      <c r="C15" s="31">
        <v>218204.93</v>
      </c>
      <c r="D15" s="42"/>
      <c r="E15" s="32"/>
      <c r="F15" s="34"/>
    </row>
    <row r="16" spans="1:6" ht="30.75" customHeight="1">
      <c r="A16" s="17" t="s">
        <v>57</v>
      </c>
      <c r="B16" s="31">
        <v>151951.912</v>
      </c>
      <c r="C16" s="32">
        <v>248183.63</v>
      </c>
      <c r="D16" s="30">
        <v>149952.58</v>
      </c>
      <c r="E16" s="29"/>
      <c r="F16" s="31">
        <f>SUM(B15+B16-D16)</f>
        <v>155663.682</v>
      </c>
    </row>
    <row r="17" spans="1:6" ht="47.25">
      <c r="A17" s="17" t="s">
        <v>58</v>
      </c>
      <c r="B17" s="31">
        <v>49500</v>
      </c>
      <c r="C17" s="31"/>
      <c r="D17" s="31">
        <v>40312.96</v>
      </c>
      <c r="E17" s="31"/>
      <c r="F17" s="31">
        <f>SUM(B17-D17)</f>
        <v>9187.04</v>
      </c>
    </row>
    <row r="18" spans="1:6" ht="15.75">
      <c r="A18" s="15"/>
      <c r="B18" s="31"/>
      <c r="C18" s="31"/>
      <c r="D18" s="32"/>
      <c r="E18" s="29"/>
      <c r="F18" s="33"/>
    </row>
    <row r="19" spans="1:6" s="10" customFormat="1" ht="15.75">
      <c r="A19" s="18" t="s">
        <v>3</v>
      </c>
      <c r="B19" s="35">
        <v>355116.262</v>
      </c>
      <c r="C19" s="35">
        <f>SUM(C15:C17)</f>
        <v>466388.56</v>
      </c>
      <c r="D19" s="35">
        <f>SUM(D15:D17)</f>
        <v>190265.53999999998</v>
      </c>
      <c r="E19" s="35">
        <f>SUM(E15:E17)</f>
        <v>0</v>
      </c>
      <c r="F19" s="35">
        <f>SUM(F15:F17)</f>
        <v>164850.722</v>
      </c>
    </row>
    <row r="20" spans="1:6" s="10" customFormat="1" ht="15.75">
      <c r="A20" s="18"/>
      <c r="B20" s="36"/>
      <c r="C20" s="36"/>
      <c r="D20" s="35"/>
      <c r="E20" s="37"/>
      <c r="F20" s="38"/>
    </row>
    <row r="21" spans="1:6" s="10" customFormat="1" ht="15.75">
      <c r="A21" s="18" t="s">
        <v>20</v>
      </c>
      <c r="B21" s="35">
        <v>760593.9879999999</v>
      </c>
      <c r="C21" s="35">
        <f>SUM(C12+C19)</f>
        <v>1120709.61</v>
      </c>
      <c r="D21" s="35">
        <f>SUM(D12+D19)</f>
        <v>504851.05</v>
      </c>
      <c r="E21" s="35">
        <f>SUM(E12+E19)</f>
        <v>0</v>
      </c>
      <c r="F21" s="35">
        <f>SUM(F12+F19)</f>
        <v>255742.93800000002</v>
      </c>
    </row>
    <row r="22" spans="1:6" ht="24" customHeight="1">
      <c r="A22" s="15" t="s">
        <v>14</v>
      </c>
      <c r="B22" s="27"/>
      <c r="C22" s="31"/>
      <c r="D22" s="29"/>
      <c r="E22" s="29"/>
      <c r="F22" s="33"/>
    </row>
    <row r="23" spans="1:6" ht="15.75">
      <c r="A23" s="15"/>
      <c r="B23" s="32"/>
      <c r="C23" s="31"/>
      <c r="D23" s="29"/>
      <c r="E23" s="29"/>
      <c r="F23" s="33"/>
    </row>
    <row r="24" spans="1:6" ht="15.75">
      <c r="A24" s="15" t="s">
        <v>4</v>
      </c>
      <c r="B24" s="32"/>
      <c r="C24" s="31"/>
      <c r="D24" s="29"/>
      <c r="E24" s="29"/>
      <c r="F24" s="33"/>
    </row>
    <row r="25" spans="1:6" ht="31.5">
      <c r="A25" s="17" t="s">
        <v>59</v>
      </c>
      <c r="B25" s="32">
        <v>234720</v>
      </c>
      <c r="C25" s="31"/>
      <c r="D25" s="32">
        <f>275549+89867.9-46944</f>
        <v>318472.9</v>
      </c>
      <c r="E25" s="29"/>
      <c r="F25" s="33">
        <f>SUM(B25+B26-D25)</f>
        <v>24247.099999999977</v>
      </c>
    </row>
    <row r="26" spans="1:6" ht="15.75">
      <c r="A26" s="15" t="s">
        <v>60</v>
      </c>
      <c r="B26" s="32">
        <v>108000</v>
      </c>
      <c r="C26" s="31"/>
      <c r="D26" s="32"/>
      <c r="E26" s="29"/>
      <c r="F26" s="33"/>
    </row>
    <row r="27" spans="1:6" ht="31.5">
      <c r="A27" s="17" t="s">
        <v>61</v>
      </c>
      <c r="B27" s="30">
        <v>60000</v>
      </c>
      <c r="C27" s="31"/>
      <c r="D27" s="32">
        <v>12450</v>
      </c>
      <c r="E27" s="29"/>
      <c r="F27" s="33">
        <f>SUM(B27-D27)</f>
        <v>47550</v>
      </c>
    </row>
    <row r="28" spans="1:6" ht="31.5">
      <c r="A28" s="17" t="s">
        <v>73</v>
      </c>
      <c r="B28" s="30">
        <v>20000</v>
      </c>
      <c r="C28" s="31"/>
      <c r="D28" s="48">
        <f>9929+340+8200+3362</f>
        <v>21831</v>
      </c>
      <c r="E28" s="29"/>
      <c r="F28" s="33">
        <f aca="true" t="shared" si="0" ref="F28:F34">SUM(B28-D28)</f>
        <v>-1831</v>
      </c>
    </row>
    <row r="29" spans="1:6" ht="15.75">
      <c r="A29" s="17" t="s">
        <v>62</v>
      </c>
      <c r="B29" s="30">
        <v>22635.240250000003</v>
      </c>
      <c r="C29" s="31"/>
      <c r="D29" s="30">
        <f>15200.73+8351.65</f>
        <v>23552.379999999997</v>
      </c>
      <c r="E29" s="29"/>
      <c r="F29" s="33">
        <f t="shared" si="0"/>
        <v>-917.1397499999948</v>
      </c>
    </row>
    <row r="30" spans="1:6" ht="15.75">
      <c r="A30" s="15" t="s">
        <v>63</v>
      </c>
      <c r="B30" s="30">
        <v>0</v>
      </c>
      <c r="C30" s="31"/>
      <c r="D30" s="32"/>
      <c r="E30" s="29"/>
      <c r="F30" s="33">
        <f t="shared" si="0"/>
        <v>0</v>
      </c>
    </row>
    <row r="31" spans="1:6" ht="15.75">
      <c r="A31" s="15" t="s">
        <v>64</v>
      </c>
      <c r="B31" s="30">
        <v>15736.484999999999</v>
      </c>
      <c r="C31" s="31"/>
      <c r="D31" s="30">
        <v>2062</v>
      </c>
      <c r="E31" s="29"/>
      <c r="F31" s="33">
        <f t="shared" si="0"/>
        <v>13674.484999999999</v>
      </c>
    </row>
    <row r="32" spans="1:6" ht="31.5">
      <c r="A32" s="17" t="s">
        <v>65</v>
      </c>
      <c r="B32" s="30">
        <v>18000</v>
      </c>
      <c r="C32" s="31"/>
      <c r="D32" s="32"/>
      <c r="E32" s="29"/>
      <c r="F32" s="33">
        <f>SUM(B32-D32)</f>
        <v>18000</v>
      </c>
    </row>
    <row r="33" spans="1:6" ht="15.75">
      <c r="A33" s="15"/>
      <c r="B33" s="32"/>
      <c r="C33" s="31"/>
      <c r="D33" s="29"/>
      <c r="E33" s="29"/>
      <c r="F33" s="33"/>
    </row>
    <row r="34" spans="1:6" s="10" customFormat="1" ht="15.75">
      <c r="A34" s="18" t="s">
        <v>7</v>
      </c>
      <c r="B34" s="35">
        <v>479091.72525</v>
      </c>
      <c r="C34" s="36"/>
      <c r="D34" s="35">
        <f>SUM(D25:D32)</f>
        <v>378368.28</v>
      </c>
      <c r="E34" s="37"/>
      <c r="F34" s="33">
        <f t="shared" si="0"/>
        <v>100723.44524999999</v>
      </c>
    </row>
    <row r="35" spans="1:6" s="10" customFormat="1" ht="15.75">
      <c r="A35" s="18"/>
      <c r="B35" s="35"/>
      <c r="C35" s="36"/>
      <c r="D35" s="35"/>
      <c r="E35" s="37"/>
      <c r="F35" s="38"/>
    </row>
    <row r="36" spans="1:6" ht="15.75">
      <c r="A36" s="15" t="s">
        <v>5</v>
      </c>
      <c r="B36" s="32"/>
      <c r="C36" s="31"/>
      <c r="D36" s="29"/>
      <c r="E36" s="29"/>
      <c r="F36" s="33"/>
    </row>
    <row r="37" spans="1:6" ht="15.75">
      <c r="A37" s="15" t="s">
        <v>2</v>
      </c>
      <c r="B37" s="32"/>
      <c r="C37" s="31"/>
      <c r="D37" s="29"/>
      <c r="E37" s="29"/>
      <c r="F37" s="33"/>
    </row>
    <row r="38" spans="1:6" ht="15.75">
      <c r="A38" s="15" t="s">
        <v>74</v>
      </c>
      <c r="B38" s="32">
        <v>240000</v>
      </c>
      <c r="C38" s="31"/>
      <c r="D38" s="32">
        <v>5000</v>
      </c>
      <c r="E38" s="29"/>
      <c r="F38" s="32">
        <f>SUM(B38-D38)</f>
        <v>235000</v>
      </c>
    </row>
    <row r="39" spans="1:6" ht="15.75">
      <c r="A39" s="17" t="s">
        <v>66</v>
      </c>
      <c r="B39" s="30">
        <v>79133.54400000001</v>
      </c>
      <c r="C39" s="30"/>
      <c r="D39" s="30">
        <v>58816.14</v>
      </c>
      <c r="E39" s="29"/>
      <c r="F39" s="32">
        <f>SUM(B39-D39)</f>
        <v>20317.40400000001</v>
      </c>
    </row>
    <row r="40" spans="1:6" s="9" customFormat="1" ht="51" customHeight="1">
      <c r="A40" s="19" t="s">
        <v>67</v>
      </c>
      <c r="B40" s="39">
        <v>1126.3392000000001</v>
      </c>
      <c r="C40" s="40"/>
      <c r="D40" s="39"/>
      <c r="E40" s="41"/>
      <c r="F40" s="32">
        <f>SUM(B40-D40)</f>
        <v>1126.3392000000001</v>
      </c>
    </row>
    <row r="41" spans="1:6" ht="15.75">
      <c r="A41" s="17" t="s">
        <v>68</v>
      </c>
      <c r="B41" s="30">
        <v>62592</v>
      </c>
      <c r="C41" s="31"/>
      <c r="D41" s="30">
        <v>46944</v>
      </c>
      <c r="E41" s="29"/>
      <c r="F41" s="32">
        <f>SUM(B41-D41)</f>
        <v>15648</v>
      </c>
    </row>
    <row r="42" spans="1:6" ht="15.75">
      <c r="A42" s="15"/>
      <c r="B42" s="32"/>
      <c r="C42" s="31"/>
      <c r="D42" s="32"/>
      <c r="E42" s="29"/>
      <c r="F42" s="32">
        <f>SUM(B42-D42)</f>
        <v>0</v>
      </c>
    </row>
    <row r="43" spans="1:6" s="10" customFormat="1" ht="15.75">
      <c r="A43" s="18" t="s">
        <v>6</v>
      </c>
      <c r="B43" s="35">
        <v>382851.8832</v>
      </c>
      <c r="C43" s="36"/>
      <c r="D43" s="36">
        <f>SUM(D38:D42)</f>
        <v>110760.14</v>
      </c>
      <c r="E43" s="36"/>
      <c r="F43" s="32">
        <f>SUM(B43-D43)</f>
        <v>272091.74319999997</v>
      </c>
    </row>
    <row r="44" spans="1:6" s="10" customFormat="1" ht="15.75">
      <c r="A44" s="18" t="s">
        <v>21</v>
      </c>
      <c r="B44" s="35">
        <v>861943.6084499999</v>
      </c>
      <c r="C44" s="35"/>
      <c r="D44" s="35">
        <f>SUM(D34+D43)</f>
        <v>489128.42000000004</v>
      </c>
      <c r="E44" s="35">
        <f>SUM(E34+E43)</f>
        <v>0</v>
      </c>
      <c r="F44" s="35">
        <f>SUM(F34+F43)</f>
        <v>372815.18844999996</v>
      </c>
    </row>
    <row r="45" spans="1:6" s="10" customFormat="1" ht="15.75">
      <c r="A45" s="18" t="s">
        <v>48</v>
      </c>
      <c r="B45" s="35">
        <v>361582.89155000006</v>
      </c>
      <c r="C45" s="35"/>
      <c r="D45" s="35">
        <f>SUM(D21-D44)</f>
        <v>15722.629999999946</v>
      </c>
      <c r="E45" s="35"/>
      <c r="F45" s="35"/>
    </row>
    <row r="46" spans="1:4" ht="15.75">
      <c r="A46" s="4" t="s">
        <v>75</v>
      </c>
      <c r="B46" s="22"/>
      <c r="D46" s="24">
        <v>15722.63</v>
      </c>
    </row>
    <row r="47" spans="1:2" ht="15.75">
      <c r="A47" s="4"/>
      <c r="B47" s="22"/>
    </row>
    <row r="48" spans="1:2" ht="15.75">
      <c r="A48" s="4"/>
      <c r="B48" s="22"/>
    </row>
    <row r="49" spans="1:2" ht="15.75">
      <c r="A49" s="4"/>
      <c r="B49" s="22"/>
    </row>
    <row r="50" spans="1:2" ht="15.75">
      <c r="A50" s="4"/>
      <c r="B50" s="22"/>
    </row>
    <row r="51" spans="1:2" ht="15.75">
      <c r="A51" s="4"/>
      <c r="B51" s="22"/>
    </row>
  </sheetData>
  <sheetProtection/>
  <mergeCells count="1">
    <mergeCell ref="A1:F1"/>
  </mergeCells>
  <printOptions/>
  <pageMargins left="0.5118110236220472" right="0.31496062992125984" top="0.37" bottom="0.34" header="0.2" footer="0.18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2.140625" style="0" customWidth="1"/>
    <col min="2" max="2" width="10.57421875" style="0" customWidth="1"/>
    <col min="3" max="3" width="15.28125" style="0" customWidth="1"/>
    <col min="4" max="4" width="17.28125" style="0" customWidth="1"/>
    <col min="5" max="5" width="13.8515625" style="0" customWidth="1"/>
    <col min="6" max="6" width="10.57421875" style="0" customWidth="1"/>
    <col min="7" max="7" width="11.8515625" style="0" customWidth="1"/>
    <col min="8" max="8" width="10.8515625" style="0" customWidth="1"/>
    <col min="9" max="9" width="11.57421875" style="0" customWidth="1"/>
    <col min="10" max="10" width="11.421875" style="0" customWidth="1"/>
    <col min="11" max="11" width="10.57421875" style="11" customWidth="1"/>
    <col min="12" max="12" width="11.00390625" style="11" customWidth="1"/>
  </cols>
  <sheetData>
    <row r="1" spans="1:10" ht="15.75">
      <c r="A1" s="4" t="s">
        <v>16</v>
      </c>
      <c r="B1" s="5"/>
      <c r="C1" s="6"/>
      <c r="D1" s="5"/>
      <c r="E1" s="6"/>
      <c r="F1" s="6"/>
      <c r="G1" s="5"/>
      <c r="H1" s="6"/>
      <c r="I1" s="5"/>
      <c r="J1" s="6"/>
    </row>
    <row r="2" spans="1:10" ht="15.75">
      <c r="A2" s="4"/>
      <c r="B2" s="5"/>
      <c r="C2" s="6"/>
      <c r="D2" s="5"/>
      <c r="E2" s="6"/>
      <c r="F2" s="6"/>
      <c r="G2" s="5"/>
      <c r="H2" s="6"/>
      <c r="I2" s="5"/>
      <c r="J2" s="6"/>
    </row>
    <row r="3" spans="1:12" ht="111.75" customHeight="1">
      <c r="A3" s="14" t="s">
        <v>15</v>
      </c>
      <c r="B3" s="8" t="s">
        <v>8</v>
      </c>
      <c r="C3" s="13" t="s">
        <v>17</v>
      </c>
      <c r="D3" s="13" t="s">
        <v>18</v>
      </c>
      <c r="E3" s="13" t="s">
        <v>19</v>
      </c>
      <c r="F3" s="21" t="s">
        <v>40</v>
      </c>
      <c r="G3" s="3"/>
      <c r="H3" s="3"/>
      <c r="K3"/>
      <c r="L3"/>
    </row>
    <row r="4" spans="1:12" ht="15.75">
      <c r="A4" s="7" t="s">
        <v>9</v>
      </c>
      <c r="B4" s="8">
        <f>SUM(B5:B7)</f>
        <v>15000</v>
      </c>
      <c r="C4" s="12">
        <v>9000</v>
      </c>
      <c r="D4" s="12">
        <f>SUM(D5:D7)</f>
        <v>180000</v>
      </c>
      <c r="E4" s="12">
        <f>SUM(E5:E6)</f>
        <v>108000</v>
      </c>
      <c r="F4" s="21"/>
      <c r="G4" s="3"/>
      <c r="H4" s="3"/>
      <c r="K4"/>
      <c r="L4"/>
    </row>
    <row r="5" spans="1:12" ht="15.75">
      <c r="A5" s="7" t="s">
        <v>10</v>
      </c>
      <c r="B5" s="8">
        <v>5500</v>
      </c>
      <c r="C5" s="12">
        <v>4500</v>
      </c>
      <c r="D5" s="12">
        <f>SUM(B5*12)</f>
        <v>66000</v>
      </c>
      <c r="E5" s="12">
        <f>SUM(C5*12)</f>
        <v>54000</v>
      </c>
      <c r="F5" s="21">
        <v>10000</v>
      </c>
      <c r="G5" s="3"/>
      <c r="H5" s="3"/>
      <c r="K5"/>
      <c r="L5"/>
    </row>
    <row r="6" spans="1:12" ht="15.75">
      <c r="A6" s="7" t="s">
        <v>11</v>
      </c>
      <c r="B6" s="8">
        <v>5500</v>
      </c>
      <c r="C6" s="12">
        <v>4500</v>
      </c>
      <c r="D6" s="12">
        <f>SUM(B6*12)</f>
        <v>66000</v>
      </c>
      <c r="E6" s="12">
        <f>SUM(C6*12)</f>
        <v>54000</v>
      </c>
      <c r="F6" s="21">
        <v>10000</v>
      </c>
      <c r="K6"/>
      <c r="L6"/>
    </row>
    <row r="7" spans="1:12" ht="15.75">
      <c r="A7" s="7" t="s">
        <v>41</v>
      </c>
      <c r="B7" s="8">
        <v>4000</v>
      </c>
      <c r="C7" s="8"/>
      <c r="D7" s="12">
        <f>SUM(B7*12)</f>
        <v>48000</v>
      </c>
      <c r="E7" s="8"/>
      <c r="F7" s="21"/>
      <c r="K7"/>
      <c r="L7"/>
    </row>
    <row r="8" spans="1:12" ht="15.75">
      <c r="A8" s="7" t="s">
        <v>12</v>
      </c>
      <c r="B8" s="8">
        <f>SUM(B4*30.4%)</f>
        <v>4560</v>
      </c>
      <c r="C8" s="12"/>
      <c r="D8" s="12">
        <f>SUM(B8*12)</f>
        <v>54720</v>
      </c>
      <c r="E8" s="12"/>
      <c r="F8" s="21"/>
      <c r="K8"/>
      <c r="L8"/>
    </row>
    <row r="9" spans="1:12" ht="15.75">
      <c r="A9" s="7" t="s">
        <v>13</v>
      </c>
      <c r="B9" s="8">
        <f>SUM(B4+B8)</f>
        <v>19560</v>
      </c>
      <c r="C9" s="8">
        <v>9000</v>
      </c>
      <c r="D9" s="8">
        <f>SUM(D4+D8)</f>
        <v>234720</v>
      </c>
      <c r="E9" s="8">
        <f>SUM(E4+E8)</f>
        <v>108000</v>
      </c>
      <c r="F9" s="21"/>
      <c r="K9"/>
      <c r="L9"/>
    </row>
    <row r="10" spans="1:12" ht="141.75">
      <c r="A10" s="14" t="s">
        <v>42</v>
      </c>
      <c r="B10" s="8">
        <v>1000</v>
      </c>
      <c r="C10" s="12">
        <v>48</v>
      </c>
      <c r="D10" s="12">
        <v>48000</v>
      </c>
      <c r="E10" s="12"/>
      <c r="F10" s="21"/>
      <c r="K10"/>
      <c r="L10"/>
    </row>
    <row r="11" spans="1:12" ht="15.75">
      <c r="A11" s="7" t="s">
        <v>12</v>
      </c>
      <c r="B11" s="8">
        <f>SUM(B10*30.4%)</f>
        <v>304</v>
      </c>
      <c r="C11" s="12"/>
      <c r="D11" s="8">
        <f>SUM(D10*30.4%)</f>
        <v>14592</v>
      </c>
      <c r="E11" s="12"/>
      <c r="F11" s="21"/>
      <c r="K11"/>
      <c r="L11"/>
    </row>
    <row r="12" spans="1:9" ht="15.75">
      <c r="A12" s="1"/>
      <c r="B12" s="2"/>
      <c r="D12" s="2"/>
      <c r="G12" s="2"/>
      <c r="I12" s="2"/>
    </row>
    <row r="13" spans="1:9" ht="48.75" customHeight="1">
      <c r="A13" s="46" t="s">
        <v>22</v>
      </c>
      <c r="B13" s="47"/>
      <c r="C13" s="47"/>
      <c r="D13" s="47"/>
      <c r="E13" s="47"/>
      <c r="G13" s="2"/>
      <c r="I13" s="2"/>
    </row>
    <row r="14" spans="1:9" ht="15.75">
      <c r="A14" s="1"/>
      <c r="B14" s="2"/>
      <c r="D14" s="2"/>
      <c r="G14" s="2"/>
      <c r="I14" s="2"/>
    </row>
  </sheetData>
  <sheetProtection/>
  <mergeCells count="1">
    <mergeCell ref="A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4">
      <selection activeCell="A15" sqref="A15:IV15"/>
    </sheetView>
  </sheetViews>
  <sheetFormatPr defaultColWidth="9.140625" defaultRowHeight="15"/>
  <cols>
    <col min="1" max="1" width="20.140625" style="0" customWidth="1"/>
    <col min="4" max="4" width="11.421875" style="0" customWidth="1"/>
    <col min="5" max="5" width="15.7109375" style="0" customWidth="1"/>
  </cols>
  <sheetData>
    <row r="1" spans="1:5" ht="15">
      <c r="A1" t="s">
        <v>23</v>
      </c>
      <c r="E1" t="s">
        <v>44</v>
      </c>
    </row>
    <row r="2" spans="1:5" ht="54.75" customHeight="1">
      <c r="A2" s="16"/>
      <c r="B2" s="20" t="s">
        <v>36</v>
      </c>
      <c r="C2" s="20" t="s">
        <v>37</v>
      </c>
      <c r="D2" s="20" t="s">
        <v>38</v>
      </c>
      <c r="E2" s="20" t="s">
        <v>39</v>
      </c>
    </row>
    <row r="3" spans="1:5" ht="15">
      <c r="A3" s="16" t="s">
        <v>24</v>
      </c>
      <c r="B3" s="16">
        <v>6</v>
      </c>
      <c r="C3" s="16">
        <v>15000</v>
      </c>
      <c r="D3" s="16">
        <v>5000</v>
      </c>
      <c r="E3" s="16">
        <f>SUM(B3*(C3+D3))</f>
        <v>120000</v>
      </c>
    </row>
    <row r="4" spans="1:5" ht="15">
      <c r="A4" s="16" t="s">
        <v>25</v>
      </c>
      <c r="B4" s="16">
        <v>2</v>
      </c>
      <c r="C4" s="16">
        <v>15000</v>
      </c>
      <c r="D4" s="16">
        <v>5000</v>
      </c>
      <c r="E4" s="16">
        <f aca="true" t="shared" si="0" ref="E4:E14">SUM(B4*(C4+D4))</f>
        <v>40000</v>
      </c>
    </row>
    <row r="5" spans="1:5" ht="15">
      <c r="A5" s="16" t="s">
        <v>26</v>
      </c>
      <c r="B5" s="16">
        <v>2</v>
      </c>
      <c r="C5" s="16">
        <v>15000</v>
      </c>
      <c r="D5" s="16">
        <v>5000</v>
      </c>
      <c r="E5" s="16">
        <f t="shared" si="0"/>
        <v>40000</v>
      </c>
    </row>
    <row r="6" spans="1:5" ht="15">
      <c r="A6" s="16" t="s">
        <v>27</v>
      </c>
      <c r="B6" s="16">
        <v>7</v>
      </c>
      <c r="C6" s="16">
        <v>15000</v>
      </c>
      <c r="D6" s="16">
        <v>5000</v>
      </c>
      <c r="E6" s="16">
        <f t="shared" si="0"/>
        <v>140000</v>
      </c>
    </row>
    <row r="7" spans="1:5" ht="15">
      <c r="A7" s="16" t="s">
        <v>28</v>
      </c>
      <c r="B7" s="16">
        <v>1</v>
      </c>
      <c r="C7" s="16">
        <v>15000</v>
      </c>
      <c r="D7" s="16">
        <v>5000</v>
      </c>
      <c r="E7" s="16">
        <f t="shared" si="0"/>
        <v>20000</v>
      </c>
    </row>
    <row r="8" spans="1:5" ht="15">
      <c r="A8" s="16" t="s">
        <v>33</v>
      </c>
      <c r="B8" s="16">
        <v>1</v>
      </c>
      <c r="C8" s="16">
        <v>15000</v>
      </c>
      <c r="D8" s="16">
        <v>5000</v>
      </c>
      <c r="E8" s="16">
        <f t="shared" si="0"/>
        <v>20000</v>
      </c>
    </row>
    <row r="9" spans="1:5" ht="15">
      <c r="A9" s="16" t="s">
        <v>34</v>
      </c>
      <c r="B9" s="16">
        <v>1</v>
      </c>
      <c r="C9" s="16">
        <v>15000</v>
      </c>
      <c r="D9" s="16">
        <v>5000</v>
      </c>
      <c r="E9" s="16">
        <f t="shared" si="0"/>
        <v>20000</v>
      </c>
    </row>
    <row r="10" spans="1:5" ht="15">
      <c r="A10" s="16" t="s">
        <v>35</v>
      </c>
      <c r="B10" s="16">
        <v>1</v>
      </c>
      <c r="C10" s="16">
        <v>15000</v>
      </c>
      <c r="D10" s="16">
        <v>5000</v>
      </c>
      <c r="E10" s="16">
        <f t="shared" si="0"/>
        <v>20000</v>
      </c>
    </row>
    <row r="11" spans="1:5" ht="15">
      <c r="A11" s="16" t="s">
        <v>29</v>
      </c>
      <c r="B11" s="16">
        <v>2</v>
      </c>
      <c r="C11" s="16">
        <v>15000</v>
      </c>
      <c r="D11" s="16">
        <v>5000</v>
      </c>
      <c r="E11" s="16">
        <f t="shared" si="0"/>
        <v>40000</v>
      </c>
    </row>
    <row r="12" spans="1:5" ht="15">
      <c r="A12" s="16" t="s">
        <v>30</v>
      </c>
      <c r="B12" s="16">
        <v>2</v>
      </c>
      <c r="C12" s="16">
        <v>15000</v>
      </c>
      <c r="D12" s="16">
        <v>5000</v>
      </c>
      <c r="E12" s="16">
        <f t="shared" si="0"/>
        <v>40000</v>
      </c>
    </row>
    <row r="13" spans="1:5" ht="15">
      <c r="A13" s="16" t="s">
        <v>31</v>
      </c>
      <c r="B13" s="16">
        <v>1</v>
      </c>
      <c r="C13" s="16">
        <v>15000</v>
      </c>
      <c r="D13" s="16">
        <v>5000</v>
      </c>
      <c r="E13" s="16">
        <f t="shared" si="0"/>
        <v>20000</v>
      </c>
    </row>
    <row r="14" spans="1:5" ht="15">
      <c r="A14" s="16" t="s">
        <v>32</v>
      </c>
      <c r="B14" s="16">
        <v>1</v>
      </c>
      <c r="C14" s="16">
        <v>15000</v>
      </c>
      <c r="D14" s="16">
        <v>5000</v>
      </c>
      <c r="E14" s="16">
        <f t="shared" si="0"/>
        <v>20000</v>
      </c>
    </row>
    <row r="15" spans="1:5" ht="15">
      <c r="A15" s="16" t="s">
        <v>13</v>
      </c>
      <c r="B15" s="16">
        <v>31</v>
      </c>
      <c r="C15" s="16"/>
      <c r="D15" s="16"/>
      <c r="E15" s="16">
        <f>SUM(E3:E14)</f>
        <v>540000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4">
      <selection activeCell="A8" sqref="A8"/>
    </sheetView>
  </sheetViews>
  <sheetFormatPr defaultColWidth="9.140625" defaultRowHeight="15"/>
  <cols>
    <col min="1" max="1" width="20.140625" style="0" customWidth="1"/>
    <col min="4" max="4" width="10.57421875" style="0" customWidth="1"/>
    <col min="5" max="5" width="14.140625" style="0" customWidth="1"/>
  </cols>
  <sheetData>
    <row r="1" spans="1:5" ht="15">
      <c r="A1" t="s">
        <v>23</v>
      </c>
      <c r="E1" t="s">
        <v>43</v>
      </c>
    </row>
    <row r="2" spans="1:5" ht="54.75" customHeight="1">
      <c r="A2" s="16"/>
      <c r="B2" s="20" t="s">
        <v>36</v>
      </c>
      <c r="C2" s="20" t="s">
        <v>37</v>
      </c>
      <c r="D2" s="20" t="s">
        <v>38</v>
      </c>
      <c r="E2" s="20" t="s">
        <v>39</v>
      </c>
    </row>
    <row r="3" spans="1:5" ht="15">
      <c r="A3" s="16" t="s">
        <v>24</v>
      </c>
      <c r="B3" s="16">
        <v>3</v>
      </c>
      <c r="C3" s="16">
        <v>15000</v>
      </c>
      <c r="D3" s="16">
        <v>5000</v>
      </c>
      <c r="E3" s="16">
        <f>SUM(B3*(C3+D3))</f>
        <v>60000</v>
      </c>
    </row>
    <row r="4" spans="1:5" ht="15">
      <c r="A4" s="16" t="s">
        <v>25</v>
      </c>
      <c r="B4" s="16">
        <v>0.5</v>
      </c>
      <c r="C4" s="16">
        <v>15000</v>
      </c>
      <c r="D4" s="16">
        <v>5000</v>
      </c>
      <c r="E4" s="16">
        <f aca="true" t="shared" si="0" ref="E4:E14">SUM(B4*(C4+D4))</f>
        <v>10000</v>
      </c>
    </row>
    <row r="5" spans="1:5" ht="15">
      <c r="A5" s="16" t="s">
        <v>26</v>
      </c>
      <c r="B5" s="16">
        <v>0.5</v>
      </c>
      <c r="C5" s="16">
        <v>15000</v>
      </c>
      <c r="D5" s="16">
        <v>5000</v>
      </c>
      <c r="E5" s="16">
        <f t="shared" si="0"/>
        <v>10000</v>
      </c>
    </row>
    <row r="6" spans="1:5" ht="15">
      <c r="A6" s="16" t="s">
        <v>27</v>
      </c>
      <c r="B6" s="16">
        <v>3</v>
      </c>
      <c r="C6" s="16">
        <v>15000</v>
      </c>
      <c r="D6" s="16">
        <v>5000</v>
      </c>
      <c r="E6" s="16">
        <f t="shared" si="0"/>
        <v>60000</v>
      </c>
    </row>
    <row r="7" spans="1:5" ht="15">
      <c r="A7" s="16" t="s">
        <v>28</v>
      </c>
      <c r="B7" s="16">
        <v>0.5</v>
      </c>
      <c r="C7" s="16">
        <v>15000</v>
      </c>
      <c r="D7" s="16">
        <v>5000</v>
      </c>
      <c r="E7" s="16">
        <f t="shared" si="0"/>
        <v>10000</v>
      </c>
    </row>
    <row r="8" spans="1:5" ht="15">
      <c r="A8" s="16" t="s">
        <v>33</v>
      </c>
      <c r="B8" s="16">
        <v>0.5</v>
      </c>
      <c r="C8" s="16">
        <v>15000</v>
      </c>
      <c r="D8" s="16">
        <v>5000</v>
      </c>
      <c r="E8" s="16">
        <f t="shared" si="0"/>
        <v>10000</v>
      </c>
    </row>
    <row r="9" spans="1:5" ht="15">
      <c r="A9" s="16" t="s">
        <v>34</v>
      </c>
      <c r="B9" s="16">
        <v>0.5</v>
      </c>
      <c r="C9" s="16">
        <v>15000</v>
      </c>
      <c r="D9" s="16">
        <v>5000</v>
      </c>
      <c r="E9" s="16">
        <f t="shared" si="0"/>
        <v>10000</v>
      </c>
    </row>
    <row r="10" spans="1:5" ht="15">
      <c r="A10" s="16" t="s">
        <v>35</v>
      </c>
      <c r="B10" s="16">
        <v>0.5</v>
      </c>
      <c r="C10" s="16">
        <v>15000</v>
      </c>
      <c r="D10" s="16">
        <v>5000</v>
      </c>
      <c r="E10" s="16">
        <f t="shared" si="0"/>
        <v>10000</v>
      </c>
    </row>
    <row r="11" spans="1:5" ht="15">
      <c r="A11" s="16" t="s">
        <v>29</v>
      </c>
      <c r="B11" s="16">
        <v>1</v>
      </c>
      <c r="C11" s="16">
        <v>15000</v>
      </c>
      <c r="D11" s="16">
        <v>5000</v>
      </c>
      <c r="E11" s="16">
        <f t="shared" si="0"/>
        <v>20000</v>
      </c>
    </row>
    <row r="12" spans="1:5" ht="15">
      <c r="A12" s="16" t="s">
        <v>30</v>
      </c>
      <c r="B12" s="16">
        <v>1</v>
      </c>
      <c r="C12" s="16">
        <v>15000</v>
      </c>
      <c r="D12" s="16">
        <v>5000</v>
      </c>
      <c r="E12" s="16">
        <f t="shared" si="0"/>
        <v>20000</v>
      </c>
    </row>
    <row r="13" spans="1:5" ht="15">
      <c r="A13" s="16" t="s">
        <v>31</v>
      </c>
      <c r="B13" s="16">
        <v>0.5</v>
      </c>
      <c r="C13" s="16">
        <v>15000</v>
      </c>
      <c r="D13" s="16">
        <v>5000</v>
      </c>
      <c r="E13" s="16">
        <f t="shared" si="0"/>
        <v>10000</v>
      </c>
    </row>
    <row r="14" spans="1:5" ht="15">
      <c r="A14" s="16" t="s">
        <v>32</v>
      </c>
      <c r="B14" s="16">
        <v>0.5</v>
      </c>
      <c r="C14" s="16">
        <v>15000</v>
      </c>
      <c r="D14" s="16">
        <v>5000</v>
      </c>
      <c r="E14" s="16">
        <f t="shared" si="0"/>
        <v>10000</v>
      </c>
    </row>
    <row r="15" spans="1:5" ht="15">
      <c r="A15" s="16" t="s">
        <v>13</v>
      </c>
      <c r="B15" s="16">
        <v>13</v>
      </c>
      <c r="C15" s="16"/>
      <c r="D15" s="16"/>
      <c r="E15" s="16">
        <f>SUM(E3:E14)</f>
        <v>240000</v>
      </c>
    </row>
    <row r="17" ht="15">
      <c r="A17" t="s">
        <v>46</v>
      </c>
    </row>
    <row r="19" spans="1:2" ht="15">
      <c r="A19" t="s">
        <v>47</v>
      </c>
      <c r="B19">
        <f>500*30</f>
        <v>15000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User</cp:lastModifiedBy>
  <cp:lastPrinted>2022-04-04T18:11:47Z</cp:lastPrinted>
  <dcterms:created xsi:type="dcterms:W3CDTF">2014-11-19T18:01:08Z</dcterms:created>
  <dcterms:modified xsi:type="dcterms:W3CDTF">2022-12-21T20:37:26Z</dcterms:modified>
  <cp:category/>
  <cp:version/>
  <cp:contentType/>
  <cp:contentStatus/>
</cp:coreProperties>
</file>